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РД" sheetId="4" state="hidden" r:id="rId2"/>
  </sheets>
  <calcPr calcId="145621" iterateDelta="1E-4"/>
</workbook>
</file>

<file path=xl/calcChain.xml><?xml version="1.0" encoding="utf-8"?>
<calcChain xmlns="http://schemas.openxmlformats.org/spreadsheetml/2006/main">
  <c r="J10" i="4" l="1"/>
  <c r="A10" i="1" s="1"/>
  <c r="M25" i="4"/>
  <c r="M3" i="4"/>
  <c r="M2" i="4"/>
  <c r="J3" i="4"/>
  <c r="J2" i="4"/>
  <c r="J25" i="4"/>
  <c r="G25" i="4"/>
  <c r="G27" i="4" l="1"/>
  <c r="S25" i="4"/>
  <c r="P10" i="4"/>
  <c r="P25" i="4" s="1"/>
  <c r="J13" i="4" s="1"/>
  <c r="D25" i="4"/>
  <c r="A25" i="4"/>
  <c r="D4" i="4"/>
  <c r="D3" i="4"/>
  <c r="D2" i="4"/>
  <c r="D6" i="4"/>
  <c r="D5" i="4"/>
  <c r="A27" i="4" l="1"/>
  <c r="A28" i="4" s="1"/>
  <c r="W19" i="4"/>
  <c r="W9" i="4" s="1"/>
  <c r="T3" i="4" l="1"/>
  <c r="P27" i="4"/>
  <c r="A37" i="4"/>
  <c r="T2" i="4"/>
  <c r="A15" i="1" l="1"/>
</calcChain>
</file>

<file path=xl/sharedStrings.xml><?xml version="1.0" encoding="utf-8"?>
<sst xmlns="http://schemas.openxmlformats.org/spreadsheetml/2006/main" count="77" uniqueCount="66">
  <si>
    <t>Опросный лист</t>
  </si>
  <si>
    <t>-</t>
  </si>
  <si>
    <t>Сообщение 1</t>
  </si>
  <si>
    <t>Сообщение 2</t>
  </si>
  <si>
    <t>Сообщение 3</t>
  </si>
  <si>
    <t>Сообщение 4</t>
  </si>
  <si>
    <t>Сообщение 5</t>
  </si>
  <si>
    <t>Сообщение 6</t>
  </si>
  <si>
    <t>Сообщение 7</t>
  </si>
  <si>
    <t>Исполнение по присоединению</t>
  </si>
  <si>
    <t>КОД исполнения по присоединению</t>
  </si>
  <si>
    <t>Шифр исполнения по присоединению</t>
  </si>
  <si>
    <t>Обозначение ЦКЛГ</t>
  </si>
  <si>
    <t>Примечание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</si>
  <si>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для копирования шифра щелкните по нему правой кнопкой мыши и выберите в выплывающем меню пункт "копировать";                                                                                                          2 для последовательного составления шифра нескольких изделий требуется очистка ранее заполненных полей.</t>
  </si>
  <si>
    <t>Редуктор давления</t>
  </si>
  <si>
    <r>
      <t xml:space="preserve">Н а з н а ч е н и е : </t>
    </r>
    <r>
      <rPr>
        <sz val="10"/>
        <color theme="1"/>
        <rFont val="Arial"/>
        <family val="2"/>
        <charset val="204"/>
      </rPr>
      <t xml:space="preserve"> Редуктор давления предназначен для регулирования и поддержания установленного значения давления воздуха на выходе в линиях питания приборов и средств автоматизации</t>
    </r>
  </si>
  <si>
    <t>Наличие фильтра</t>
  </si>
  <si>
    <t>есть</t>
  </si>
  <si>
    <t>нет</t>
  </si>
  <si>
    <t>КОД наличие фильтра</t>
  </si>
  <si>
    <t>Шифр наличие фильтра</t>
  </si>
  <si>
    <t>Предел регулирования давления</t>
  </si>
  <si>
    <t>КОД предела регулирования давления</t>
  </si>
  <si>
    <t>Шифр предела регулирования давления</t>
  </si>
  <si>
    <t>да</t>
  </si>
  <si>
    <t>КОД наличия монометра</t>
  </si>
  <si>
    <t>Шифр наличия монометра</t>
  </si>
  <si>
    <t>Тип присоединения пневматических линий</t>
  </si>
  <si>
    <t>другой</t>
  </si>
  <si>
    <t>штуцер с врезающимся кольцом для трубок 8 мм</t>
  </si>
  <si>
    <t>штуцер с врезающимся кольцом для трубок 10 мм</t>
  </si>
  <si>
    <t>штуцер с развальцовкой трубки с углом конуса 74⁰ для трубок 8 мм</t>
  </si>
  <si>
    <t>штуцер с развальцовкой трубки с углом конуса 74⁰ для трубок 10 мм</t>
  </si>
  <si>
    <t>Наличие предохранительного клапана превышения выходного давления</t>
  </si>
  <si>
    <t>КОД наличие клапана</t>
  </si>
  <si>
    <t>Шифр наличия клапана</t>
  </si>
  <si>
    <t>Наличие клапана</t>
  </si>
  <si>
    <t>Выберите исполнение редуктора по наличию фильтра</t>
  </si>
  <si>
    <t>Укажите предел регулирования давления</t>
  </si>
  <si>
    <t>Выберите исполнение редуктора по наличию манометра</t>
  </si>
  <si>
    <t>Выберите исполнение редуктора по наличию предохранительного клапана</t>
  </si>
  <si>
    <t>Укажите тип манометра</t>
  </si>
  <si>
    <t>Тип подключения манометра</t>
  </si>
  <si>
    <t>Тип манометра</t>
  </si>
  <si>
    <t>Наличие манометра</t>
  </si>
  <si>
    <t>КОД подключения манометра</t>
  </si>
  <si>
    <t>КОД тип манометра</t>
  </si>
  <si>
    <t>Шифр тип манометра</t>
  </si>
  <si>
    <t>Шифр подключения манометра</t>
  </si>
  <si>
    <r>
      <t xml:space="preserve">Тип подключения манометра                        </t>
    </r>
    <r>
      <rPr>
        <sz val="10"/>
        <rFont val="Arial"/>
        <family val="2"/>
        <charset val="204"/>
      </rPr>
      <t>(для редуктора с пределом регулирования давления 3.6 МПа)</t>
    </r>
  </si>
  <si>
    <t xml:space="preserve">Укажите тип подключения манометра </t>
  </si>
  <si>
    <t xml:space="preserve">Укажите тип присоединения пневматических линий </t>
  </si>
  <si>
    <t>Шифр редуктора давления</t>
  </si>
  <si>
    <t>РДФ-01</t>
  </si>
  <si>
    <t>РДФ-6/10</t>
  </si>
  <si>
    <t>РДФ-20</t>
  </si>
  <si>
    <t>РВД-18</t>
  </si>
  <si>
    <t>РВД-36-Л</t>
  </si>
  <si>
    <t>РВД-36-П</t>
  </si>
  <si>
    <t>ЦКЛГ.422319.004</t>
  </si>
  <si>
    <t>ЦКЛГ.422319.000</t>
  </si>
  <si>
    <t>ЦКЛГ.422319.005</t>
  </si>
  <si>
    <t>ЦКЛГ.493611.000-02</t>
  </si>
  <si>
    <t>ЦКЛГ.493611.000-00</t>
  </si>
  <si>
    <t>ЦКЛГ.493611.000-01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</si>
</sst>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3" borderId="0" xfId="0" applyFont="1" applyFill="1" applyAlignment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0" fillId="3" borderId="0" xfId="0" applyFill="1" applyProtection="1"/>
    <xf numFmtId="0" fontId="3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 wrapText="1"/>
    </xf>
    <xf numFmtId="0" fontId="0" fillId="3" borderId="0" xfId="0" applyFill="1"/>
    <xf numFmtId="0" fontId="0" fillId="0" borderId="0" xfId="0" applyFill="1"/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0" fillId="0" borderId="0" xfId="0" applyFill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20" xfId="0" applyFont="1" applyFill="1" applyBorder="1" applyAlignment="1" applyProtection="1">
      <alignment horizontal="center" vertical="center" wrapText="1"/>
    </xf>
    <xf numFmtId="0" fontId="9" fillId="7" borderId="21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3" fillId="7" borderId="16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3" fillId="7" borderId="17" xfId="0" applyFont="1" applyFill="1" applyBorder="1" applyAlignment="1" applyProtection="1">
      <alignment horizontal="center" vertical="center" wrapText="1"/>
    </xf>
    <xf numFmtId="0" fontId="3" fillId="7" borderId="20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0" fontId="3" fillId="7" borderId="2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horizontal="center" vertical="center" wrapText="1"/>
    </xf>
    <xf numFmtId="0" fontId="0" fillId="7" borderId="15" xfId="0" applyFill="1" applyBorder="1" applyAlignment="1" applyProtection="1">
      <alignment horizontal="center" vertical="center" wrapText="1"/>
    </xf>
    <xf numFmtId="0" fontId="0" fillId="7" borderId="17" xfId="0" applyFill="1" applyBorder="1" applyAlignment="1" applyProtection="1">
      <alignment horizontal="center" vertical="center" wrapText="1"/>
    </xf>
    <xf numFmtId="0" fontId="0" fillId="7" borderId="20" xfId="0" applyFill="1" applyBorder="1" applyAlignment="1" applyProtection="1">
      <alignment horizontal="center" vertical="center" wrapText="1"/>
    </xf>
    <xf numFmtId="0" fontId="0" fillId="7" borderId="9" xfId="0" applyFill="1" applyBorder="1" applyAlignment="1" applyProtection="1">
      <alignment horizontal="center" vertical="center" wrapText="1"/>
    </xf>
    <xf numFmtId="0" fontId="0" fillId="7" borderId="21" xfId="0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8" fillId="7" borderId="26" xfId="0" applyFont="1" applyFill="1" applyBorder="1" applyAlignment="1" applyProtection="1">
      <alignment horizontal="center" vertical="center" wrapText="1"/>
    </xf>
    <xf numFmtId="0" fontId="8" fillId="7" borderId="25" xfId="0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8" fillId="7" borderId="32" xfId="0" applyFont="1" applyFill="1" applyBorder="1" applyAlignment="1" applyProtection="1">
      <alignment horizontal="center" vertical="center" wrapText="1"/>
    </xf>
    <xf numFmtId="0" fontId="8" fillId="7" borderId="33" xfId="0" applyFont="1" applyFill="1" applyBorder="1" applyAlignment="1" applyProtection="1">
      <alignment horizontal="center" vertical="center" wrapText="1"/>
    </xf>
    <xf numFmtId="0" fontId="8" fillId="7" borderId="34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8" fillId="7" borderId="3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7" borderId="14" xfId="0" applyFont="1" applyFill="1" applyBorder="1" applyAlignment="1" applyProtection="1">
      <alignment horizontal="center" vertical="center" wrapText="1"/>
    </xf>
    <xf numFmtId="0" fontId="8" fillId="7" borderId="23" xfId="0" applyFont="1" applyFill="1" applyBorder="1" applyAlignment="1" applyProtection="1">
      <alignment horizontal="center" vertical="center" wrapText="1"/>
    </xf>
    <xf numFmtId="0" fontId="8" fillId="7" borderId="24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horizontal="center" vertical="center" wrapText="1"/>
    </xf>
    <xf numFmtId="0" fontId="0" fillId="6" borderId="18" xfId="0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0" fillId="6" borderId="19" xfId="0" applyFill="1" applyBorder="1" applyAlignment="1" applyProtection="1">
      <alignment horizontal="center" vertical="center" wrapText="1"/>
    </xf>
    <xf numFmtId="0" fontId="0" fillId="6" borderId="20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9" fillId="7" borderId="4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vertical="center" wrapText="1"/>
    </xf>
    <xf numFmtId="0" fontId="3" fillId="3" borderId="24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РД!$S$21:$U$21" fmlaRange="РД!$T$2:$V$4" sel="3" val="0"/>
</file>

<file path=xl/ctrlProps/ctrlProp2.xml><?xml version="1.0" encoding="utf-8"?>
<formControlPr xmlns="http://schemas.microsoft.com/office/spreadsheetml/2009/9/main" objectType="Drop" dropLines="3" dropStyle="combo" dx="16" fmlaLink="РД!$A$21" fmlaRange="РД!$A$2:$C$4" sel="3" val="0"/>
</file>

<file path=xl/ctrlProps/ctrlProp3.xml><?xml version="1.0" encoding="utf-8"?>
<formControlPr xmlns="http://schemas.microsoft.com/office/spreadsheetml/2009/9/main" objectType="Drop" dropLines="6" dropStyle="combo" dx="16" fmlaLink="РД!$D$21:$F$21" fmlaRange="РД!$D$2:$F$7" sel="6" val="0"/>
</file>

<file path=xl/ctrlProps/ctrlProp4.xml><?xml version="1.0" encoding="utf-8"?>
<formControlPr xmlns="http://schemas.microsoft.com/office/spreadsheetml/2009/9/main" objectType="Drop" dropLines="3" dropStyle="combo" dx="16" fmlaLink="РД!$G$21" fmlaRange="РД!$G$2:$I$4" sel="3" val="0"/>
</file>

<file path=xl/ctrlProps/ctrlProp5.xml><?xml version="1.0" encoding="utf-8"?>
<formControlPr xmlns="http://schemas.microsoft.com/office/spreadsheetml/2009/9/main" objectType="Drop" dropLines="6" dropStyle="combo" dx="16" fmlaLink="РД!$P$21" fmlaRange="РД!$P$2:$S$7" sel="6" val="0"/>
</file>

<file path=xl/ctrlProps/ctrlProp6.xml><?xml version="1.0" encoding="utf-8"?>
<formControlPr xmlns="http://schemas.microsoft.com/office/spreadsheetml/2009/9/main" objectType="Drop" dropLines="3" dropStyle="combo" dx="16" fmlaLink="РД!$J$21:$L$21" fmlaRange="РД!$J$2:$L$4" sel="3" val="0"/>
</file>

<file path=xl/ctrlProps/ctrlProp7.xml><?xml version="1.0" encoding="utf-8"?>
<formControlPr xmlns="http://schemas.microsoft.com/office/spreadsheetml/2009/9/main" objectType="Drop" dropLines="3" dropStyle="combo" dx="16" fmlaLink="РД!$M$21:$O$21" fmlaRange="РД!$M$2:$O$4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28575</xdr:rowOff>
        </xdr:from>
        <xdr:to>
          <xdr:col>15</xdr:col>
          <xdr:colOff>371475</xdr:colOff>
          <xdr:row>7</xdr:row>
          <xdr:rowOff>219075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19050</xdr:rowOff>
        </xdr:from>
        <xdr:to>
          <xdr:col>0</xdr:col>
          <xdr:colOff>1000125</xdr:colOff>
          <xdr:row>7</xdr:row>
          <xdr:rowOff>209550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19050</xdr:rowOff>
        </xdr:from>
        <xdr:to>
          <xdr:col>2</xdr:col>
          <xdr:colOff>466725</xdr:colOff>
          <xdr:row>7</xdr:row>
          <xdr:rowOff>209550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523875</xdr:colOff>
          <xdr:row>7</xdr:row>
          <xdr:rowOff>209550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19050</xdr:rowOff>
        </xdr:from>
        <xdr:to>
          <xdr:col>11</xdr:col>
          <xdr:colOff>609600</xdr:colOff>
          <xdr:row>7</xdr:row>
          <xdr:rowOff>209550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19050</xdr:colOff>
          <xdr:row>7</xdr:row>
          <xdr:rowOff>19050</xdr:rowOff>
        </xdr:from>
        <xdr:ext cx="1009650" cy="190500"/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19048</xdr:colOff>
          <xdr:row>7</xdr:row>
          <xdr:rowOff>19049</xdr:rowOff>
        </xdr:from>
        <xdr:ext cx="2000251" cy="180975"/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F59"/>
  <sheetViews>
    <sheetView tabSelected="1" zoomScaleNormal="100" workbookViewId="0">
      <selection activeCell="L28" sqref="L28"/>
    </sheetView>
  </sheetViews>
  <sheetFormatPr defaultRowHeight="15" x14ac:dyDescent="0.25"/>
  <cols>
    <col min="1" max="1" width="15.42578125" customWidth="1"/>
    <col min="2" max="2" width="9.42578125" customWidth="1"/>
    <col min="3" max="3" width="7.28515625" customWidth="1"/>
    <col min="4" max="4" width="7.5703125" customWidth="1"/>
    <col min="5" max="5" width="8.140625" customWidth="1"/>
    <col min="6" max="6" width="15.7109375" customWidth="1"/>
    <col min="7" max="7" width="16.5703125" customWidth="1"/>
    <col min="8" max="8" width="14" customWidth="1"/>
    <col min="9" max="9" width="16.140625" customWidth="1"/>
    <col min="10" max="10" width="16.7109375" customWidth="1"/>
    <col min="11" max="11" width="13.5703125" customWidth="1"/>
    <col min="12" max="12" width="9.42578125" customWidth="1"/>
    <col min="13" max="13" width="6.42578125" customWidth="1"/>
    <col min="14" max="14" width="4" customWidth="1"/>
    <col min="15" max="15" width="4.7109375" customWidth="1"/>
    <col min="16" max="16" width="5.85546875" customWidth="1"/>
    <col min="17" max="17" width="2.140625" customWidth="1"/>
    <col min="18" max="18" width="6.85546875" customWidth="1"/>
    <col min="19" max="19" width="5.42578125" customWidth="1"/>
    <col min="20" max="20" width="14.7109375" customWidth="1"/>
    <col min="23" max="23" width="8.85546875" customWidth="1"/>
  </cols>
  <sheetData>
    <row r="1" spans="1:32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2"/>
    </row>
    <row r="2" spans="1:32" ht="15" customHeight="1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12"/>
    </row>
    <row r="3" spans="1:32" ht="18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2"/>
    </row>
    <row r="4" spans="1:32" ht="15" customHeight="1" x14ac:dyDescent="0.2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12"/>
    </row>
    <row r="5" spans="1:32" ht="15" customHeight="1" thickBot="1" x14ac:dyDescent="0.3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2"/>
    </row>
    <row r="6" spans="1:32" ht="44.25" customHeight="1" x14ac:dyDescent="0.25">
      <c r="A6" s="155" t="s">
        <v>17</v>
      </c>
      <c r="B6" s="160" t="s">
        <v>22</v>
      </c>
      <c r="C6" s="161"/>
      <c r="D6" s="160" t="s">
        <v>45</v>
      </c>
      <c r="E6" s="161"/>
      <c r="F6" s="155" t="s">
        <v>44</v>
      </c>
      <c r="G6" s="160" t="s">
        <v>50</v>
      </c>
      <c r="H6" s="161"/>
      <c r="I6" s="28" t="s">
        <v>28</v>
      </c>
      <c r="J6" s="29"/>
      <c r="K6" s="29"/>
      <c r="L6" s="30"/>
      <c r="M6" s="28" t="s">
        <v>34</v>
      </c>
      <c r="N6" s="29"/>
      <c r="O6" s="29"/>
      <c r="P6" s="30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2"/>
    </row>
    <row r="7" spans="1:32" ht="21" customHeight="1" thickBot="1" x14ac:dyDescent="0.3">
      <c r="A7" s="20"/>
      <c r="B7" s="21"/>
      <c r="C7" s="22"/>
      <c r="D7" s="21"/>
      <c r="E7" s="22"/>
      <c r="F7" s="20"/>
      <c r="G7" s="21"/>
      <c r="H7" s="22"/>
      <c r="I7" s="31"/>
      <c r="J7" s="32"/>
      <c r="K7" s="32"/>
      <c r="L7" s="33"/>
      <c r="M7" s="31"/>
      <c r="N7" s="32"/>
      <c r="O7" s="32"/>
      <c r="P7" s="33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2"/>
    </row>
    <row r="8" spans="1:32" ht="18.75" customHeight="1" thickBot="1" x14ac:dyDescent="0.3">
      <c r="A8" s="7"/>
      <c r="B8" s="23"/>
      <c r="C8" s="24"/>
      <c r="D8" s="25"/>
      <c r="E8" s="26"/>
      <c r="F8" s="158"/>
      <c r="G8" s="156"/>
      <c r="H8" s="157"/>
      <c r="I8" s="23"/>
      <c r="J8" s="56"/>
      <c r="K8" s="56"/>
      <c r="L8" s="24"/>
      <c r="M8" s="57"/>
      <c r="N8" s="58"/>
      <c r="O8" s="58"/>
      <c r="P8" s="59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2"/>
    </row>
    <row r="9" spans="1:32" ht="18.75" customHeight="1" thickBot="1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2"/>
    </row>
    <row r="10" spans="1:32" ht="18.75" customHeight="1" thickBot="1" x14ac:dyDescent="0.3">
      <c r="A10" s="193" t="str">
        <f>РД!J10</f>
        <v/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2"/>
    </row>
    <row r="11" spans="1:32" ht="29.2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3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2"/>
    </row>
    <row r="12" spans="1:32" ht="16.5" customHeight="1" thickBot="1" x14ac:dyDescent="0.3">
      <c r="A12" s="196"/>
      <c r="B12" s="196"/>
      <c r="C12" s="196"/>
      <c r="D12" s="196"/>
      <c r="E12" s="196"/>
      <c r="F12" s="196"/>
      <c r="G12" s="196"/>
      <c r="H12" s="196"/>
      <c r="I12" s="4"/>
      <c r="J12" s="4"/>
      <c r="K12" s="4"/>
      <c r="L12" s="4"/>
      <c r="M12" s="4"/>
      <c r="N12" s="4"/>
      <c r="O12" s="4"/>
      <c r="P12" s="4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12"/>
    </row>
    <row r="13" spans="1:32" ht="16.5" customHeight="1" x14ac:dyDescent="0.25">
      <c r="A13" s="35" t="s">
        <v>53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2"/>
    </row>
    <row r="14" spans="1:32" ht="18" customHeight="1" thickBot="1" x14ac:dyDescent="0.3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12"/>
    </row>
    <row r="15" spans="1:32" ht="18" customHeight="1" x14ac:dyDescent="0.25">
      <c r="A15" s="41" t="str">
        <f>РД!A37</f>
        <v>Выберите исполнение редуктора по наличию фильтра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2"/>
    </row>
    <row r="16" spans="1:32" ht="18" customHeight="1" x14ac:dyDescent="0.2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2"/>
    </row>
    <row r="17" spans="1:32" ht="18" customHeight="1" thickBot="1" x14ac:dyDescent="0.3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2"/>
    </row>
    <row r="18" spans="1:32" ht="18" customHeight="1" x14ac:dyDescent="0.25">
      <c r="A18" s="47" t="s">
        <v>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2"/>
    </row>
    <row r="19" spans="1:32" ht="18" customHeigh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2"/>
    </row>
    <row r="20" spans="1:32" ht="18" customHeight="1" thickBo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2"/>
    </row>
    <row r="21" spans="1:32" ht="18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2"/>
    </row>
    <row r="22" spans="1:32" ht="18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2"/>
    </row>
    <row r="23" spans="1:32" ht="18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  <c r="T23" s="11"/>
      <c r="U23" s="11"/>
      <c r="V23" s="11"/>
      <c r="W23" s="11"/>
      <c r="X23" s="6"/>
      <c r="Y23" s="6"/>
      <c r="Z23" s="6"/>
      <c r="AA23" s="6"/>
      <c r="AB23" s="6"/>
      <c r="AC23" s="6"/>
      <c r="AD23" s="6"/>
      <c r="AE23" s="6"/>
      <c r="AF23" s="12"/>
    </row>
    <row r="24" spans="1:32" ht="18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  <c r="T24" s="11"/>
      <c r="U24" s="11"/>
      <c r="V24" s="11"/>
      <c r="W24" s="11"/>
      <c r="X24" s="6"/>
      <c r="Y24" s="6"/>
      <c r="Z24" s="6"/>
      <c r="AA24" s="6"/>
      <c r="AB24" s="6"/>
      <c r="AC24" s="6"/>
      <c r="AD24" s="6"/>
      <c r="AE24" s="6"/>
      <c r="AF24" s="12"/>
    </row>
    <row r="25" spans="1:32" ht="18" customHeight="1" x14ac:dyDescent="0.25">
      <c r="A25" s="6"/>
      <c r="B25" s="11"/>
      <c r="C25" s="11"/>
      <c r="D25" s="11"/>
      <c r="E25" s="11"/>
      <c r="F25" s="11"/>
      <c r="G25" s="11"/>
      <c r="H25" s="6"/>
      <c r="I25" s="6"/>
      <c r="J25" s="6"/>
      <c r="K25" s="6"/>
      <c r="L25" s="6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6"/>
      <c r="Y25" s="6"/>
      <c r="Z25" s="6"/>
      <c r="AA25" s="6"/>
      <c r="AB25" s="6"/>
      <c r="AC25" s="6"/>
      <c r="AD25" s="6"/>
      <c r="AE25" s="6"/>
      <c r="AF25" s="12"/>
    </row>
    <row r="26" spans="1:32" ht="18" customHeight="1" x14ac:dyDescent="0.25">
      <c r="A26" s="11"/>
      <c r="B26" s="11"/>
      <c r="C26" s="11"/>
      <c r="D26" s="11"/>
      <c r="E26" s="11"/>
      <c r="F26" s="11"/>
      <c r="G26" s="11"/>
      <c r="H26" s="6"/>
      <c r="I26" s="6"/>
      <c r="J26" s="6"/>
      <c r="K26" s="6"/>
      <c r="L26" s="6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6"/>
      <c r="AD26" s="6"/>
      <c r="AE26" s="6"/>
      <c r="AF26" s="12"/>
    </row>
    <row r="27" spans="1:32" ht="18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6"/>
      <c r="AD27" s="6"/>
      <c r="AE27" s="6"/>
      <c r="AF27" s="12"/>
    </row>
    <row r="28" spans="1:32" ht="18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6"/>
      <c r="AD28" s="6"/>
      <c r="AE28" s="6"/>
      <c r="AF28" s="12"/>
    </row>
    <row r="29" spans="1:32" ht="18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6"/>
      <c r="AD29" s="6"/>
      <c r="AE29" s="6"/>
      <c r="AF29" s="12"/>
    </row>
    <row r="30" spans="1:32" ht="18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6"/>
      <c r="AD30" s="6"/>
      <c r="AE30" s="6"/>
      <c r="AF30" s="12"/>
    </row>
    <row r="31" spans="1:32" ht="18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6"/>
      <c r="AD31" s="6"/>
      <c r="AE31" s="6"/>
      <c r="AF31" s="12"/>
    </row>
    <row r="32" spans="1:32" ht="18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6"/>
      <c r="AD32" s="6"/>
      <c r="AE32" s="6"/>
      <c r="AF32" s="12"/>
    </row>
    <row r="33" spans="1:32" ht="18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6"/>
      <c r="AD33" s="6"/>
      <c r="AE33" s="6"/>
      <c r="AF33" s="12"/>
    </row>
    <row r="34" spans="1:32" ht="18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6"/>
      <c r="AD34" s="6"/>
      <c r="AE34" s="6"/>
      <c r="AF34" s="12"/>
    </row>
    <row r="35" spans="1:32" ht="18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"/>
      <c r="AC35" s="12"/>
      <c r="AD35" s="12"/>
      <c r="AE35" s="12"/>
      <c r="AF35" s="12"/>
    </row>
    <row r="36" spans="1:32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"/>
      <c r="AC36" s="12"/>
      <c r="AD36" s="12"/>
      <c r="AE36" s="12"/>
      <c r="AF36" s="12"/>
    </row>
    <row r="37" spans="1:32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"/>
      <c r="AC37" s="12"/>
      <c r="AD37" s="12"/>
      <c r="AE37" s="12"/>
      <c r="AF37" s="12"/>
    </row>
    <row r="38" spans="1:32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"/>
      <c r="AC38" s="12"/>
      <c r="AD38" s="12"/>
      <c r="AE38" s="12"/>
      <c r="AF38" s="12"/>
    </row>
    <row r="39" spans="1:32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"/>
      <c r="AC39" s="12"/>
      <c r="AD39" s="12"/>
      <c r="AE39" s="12"/>
      <c r="AF39" s="12"/>
    </row>
    <row r="40" spans="1:32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"/>
      <c r="AC40" s="12"/>
      <c r="AD40" s="12"/>
      <c r="AE40" s="12"/>
      <c r="AF40" s="12"/>
    </row>
    <row r="41" spans="1:32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"/>
      <c r="AC41" s="12"/>
      <c r="AD41" s="12"/>
      <c r="AE41" s="12"/>
      <c r="AF41" s="12"/>
    </row>
    <row r="42" spans="1:32" ht="1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"/>
      <c r="AC42" s="12"/>
      <c r="AD42" s="12"/>
      <c r="AE42" s="12"/>
      <c r="AF42" s="12"/>
    </row>
    <row r="43" spans="1:32" ht="1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"/>
      <c r="AC43" s="12"/>
      <c r="AD43" s="12"/>
      <c r="AE43" s="12"/>
      <c r="AF43" s="12"/>
    </row>
    <row r="44" spans="1:32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"/>
      <c r="AC44" s="12"/>
      <c r="AD44" s="12"/>
      <c r="AE44" s="12"/>
      <c r="AF44" s="12"/>
    </row>
    <row r="45" spans="1:32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"/>
      <c r="AC45" s="12"/>
      <c r="AD45" s="12"/>
      <c r="AE45" s="12"/>
      <c r="AF45" s="12"/>
    </row>
    <row r="46" spans="1:32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"/>
      <c r="AC46" s="12"/>
      <c r="AD46" s="12"/>
      <c r="AE46" s="12"/>
      <c r="AF46" s="12"/>
    </row>
    <row r="47" spans="1:32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"/>
      <c r="AC47" s="12"/>
      <c r="AD47" s="12"/>
      <c r="AE47" s="12"/>
      <c r="AF47" s="12"/>
    </row>
    <row r="48" spans="1:32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"/>
      <c r="AC48" s="12"/>
      <c r="AD48" s="12"/>
      <c r="AE48" s="12"/>
      <c r="AF48" s="12"/>
    </row>
    <row r="49" spans="1:32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"/>
      <c r="AC49" s="12"/>
      <c r="AD49" s="12"/>
      <c r="AE49" s="12"/>
      <c r="AF49" s="12"/>
    </row>
    <row r="50" spans="1:32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"/>
      <c r="AC50" s="12"/>
      <c r="AD50" s="12"/>
      <c r="AE50" s="12"/>
      <c r="AF50" s="12"/>
    </row>
    <row r="51" spans="1:32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"/>
      <c r="AC51" s="12"/>
      <c r="AD51" s="12"/>
      <c r="AE51" s="12"/>
      <c r="AF51" s="12"/>
    </row>
    <row r="52" spans="1:32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"/>
      <c r="AC52" s="12"/>
      <c r="AD52" s="12"/>
      <c r="AE52" s="12"/>
      <c r="AF52" s="12"/>
    </row>
    <row r="53" spans="1:32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"/>
      <c r="AC53" s="12"/>
      <c r="AD53" s="12"/>
      <c r="AE53" s="12"/>
      <c r="AF53" s="12"/>
    </row>
    <row r="54" spans="1:32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"/>
      <c r="AC54" s="12"/>
      <c r="AD54" s="12"/>
      <c r="AE54" s="12"/>
      <c r="AF54" s="12"/>
    </row>
    <row r="55" spans="1:32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"/>
      <c r="AC55" s="12"/>
      <c r="AD55" s="12"/>
      <c r="AE55" s="12"/>
      <c r="AF55" s="12"/>
    </row>
    <row r="56" spans="1:32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"/>
      <c r="AC56" s="12"/>
      <c r="AD56" s="12"/>
      <c r="AE56" s="12"/>
      <c r="AF56" s="12"/>
    </row>
    <row r="57" spans="1:32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"/>
      <c r="AC57" s="12"/>
      <c r="AD57" s="12"/>
      <c r="AE57" s="12"/>
      <c r="AF57" s="12"/>
    </row>
    <row r="58" spans="1:32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"/>
      <c r="AC58" s="12"/>
      <c r="AD58" s="12"/>
      <c r="AE58" s="12"/>
      <c r="AF58" s="12"/>
    </row>
    <row r="59" spans="1:3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2"/>
      <c r="AD59" s="12"/>
      <c r="AE59" s="12"/>
      <c r="AF59" s="12"/>
    </row>
  </sheetData>
  <sheetProtection password="CC57" sheet="1" objects="1" scenarios="1"/>
  <mergeCells count="20">
    <mergeCell ref="A15:P17"/>
    <mergeCell ref="A18:P20"/>
    <mergeCell ref="A10:P10"/>
    <mergeCell ref="A11:P11"/>
    <mergeCell ref="A13:P14"/>
    <mergeCell ref="A2:P3"/>
    <mergeCell ref="A4:P5"/>
    <mergeCell ref="I6:L7"/>
    <mergeCell ref="I8:L8"/>
    <mergeCell ref="M6:P7"/>
    <mergeCell ref="M8:P8"/>
    <mergeCell ref="A1:T1"/>
    <mergeCell ref="F6:F7"/>
    <mergeCell ref="G6:H7"/>
    <mergeCell ref="A9:N9"/>
    <mergeCell ref="A6:A7"/>
    <mergeCell ref="B6:C7"/>
    <mergeCell ref="B8:C8"/>
    <mergeCell ref="D6:E7"/>
    <mergeCell ref="D8:E8"/>
  </mergeCells>
  <dataValidations count="1">
    <dataValidation allowBlank="1" sqref="A15 M6 A12:A13 I8 A6 D6 O9 F8:G8 I6 A1:A2 A4 A18 D8 H27:L43 M25:N43 F6:G6 A21:E43 F25:G43 O21:Q43 F21:N21 A8:A10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90" r:id="rId4" name="Drop Down 142">
              <controlPr defaultSize="0" autoLine="0" autoPict="0">
                <anchor moveWithCells="1">
                  <from>
                    <xdr:col>12</xdr:col>
                    <xdr:colOff>28575</xdr:colOff>
                    <xdr:row>7</xdr:row>
                    <xdr:rowOff>28575</xdr:rowOff>
                  </from>
                  <to>
                    <xdr:col>15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" name="Drop Down 143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19050</xdr:rowOff>
                  </from>
                  <to>
                    <xdr:col>0</xdr:col>
                    <xdr:colOff>1000125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6" name="Drop Down 144">
              <controlPr defaultSize="0" autoLine="0" autoPict="0">
                <anchor moveWithCells="1">
                  <from>
                    <xdr:col>1</xdr:col>
                    <xdr:colOff>19050</xdr:colOff>
                    <xdr:row>7</xdr:row>
                    <xdr:rowOff>19050</xdr:rowOff>
                  </from>
                  <to>
                    <xdr:col>2</xdr:col>
                    <xdr:colOff>466725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" name="Drop Down 145">
              <controlPr defaultSize="0" autoLine="0" autoPict="0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4</xdr:col>
                    <xdr:colOff>523875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8" name="Drop Down 146">
              <controlPr defaultSize="0" autoLine="0" autoPict="0">
                <anchor moveWithCells="1">
                  <from>
                    <xdr:col>8</xdr:col>
                    <xdr:colOff>9525</xdr:colOff>
                    <xdr:row>7</xdr:row>
                    <xdr:rowOff>19050</xdr:rowOff>
                  </from>
                  <to>
                    <xdr:col>11</xdr:col>
                    <xdr:colOff>609600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9" name="Drop Down 147">
              <controlPr defaultSize="0" autoLine="0" autoPict="0">
                <anchor moveWithCells="1">
                  <from>
                    <xdr:col>5</xdr:col>
                    <xdr:colOff>19050</xdr:colOff>
                    <xdr:row>7</xdr:row>
                    <xdr:rowOff>19050</xdr:rowOff>
                  </from>
                  <to>
                    <xdr:col>5</xdr:col>
                    <xdr:colOff>1028700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0" name="Drop Down 148">
              <controlPr defaultSize="0" autoLine="0" autoPict="0">
                <anchor moveWithCells="1">
                  <from>
                    <xdr:col>6</xdr:col>
                    <xdr:colOff>19050</xdr:colOff>
                    <xdr:row>7</xdr:row>
                    <xdr:rowOff>19050</xdr:rowOff>
                  </from>
                  <to>
                    <xdr:col>7</xdr:col>
                    <xdr:colOff>914400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64"/>
  <sheetViews>
    <sheetView topLeftCell="A8" workbookViewId="0">
      <selection activeCell="A41" sqref="A41"/>
    </sheetView>
  </sheetViews>
  <sheetFormatPr defaultRowHeight="15" x14ac:dyDescent="0.25"/>
  <cols>
    <col min="6" max="6" width="13.42578125" customWidth="1"/>
    <col min="13" max="13" width="10.140625" customWidth="1"/>
    <col min="23" max="23" width="8.85546875" customWidth="1"/>
  </cols>
  <sheetData>
    <row r="1" spans="1:27" ht="30" customHeight="1" thickBot="1" x14ac:dyDescent="0.3">
      <c r="A1" s="101" t="s">
        <v>17</v>
      </c>
      <c r="B1" s="102"/>
      <c r="C1" s="110"/>
      <c r="D1" s="101" t="s">
        <v>22</v>
      </c>
      <c r="E1" s="102"/>
      <c r="F1" s="103"/>
      <c r="G1" s="114" t="s">
        <v>45</v>
      </c>
      <c r="H1" s="115"/>
      <c r="I1" s="116"/>
      <c r="J1" s="114" t="s">
        <v>44</v>
      </c>
      <c r="K1" s="115"/>
      <c r="L1" s="116"/>
      <c r="M1" s="114" t="s">
        <v>43</v>
      </c>
      <c r="N1" s="115"/>
      <c r="O1" s="116"/>
      <c r="P1" s="89" t="s">
        <v>9</v>
      </c>
      <c r="Q1" s="90"/>
      <c r="R1" s="90"/>
      <c r="S1" s="91"/>
      <c r="T1" s="101" t="s">
        <v>37</v>
      </c>
      <c r="U1" s="102"/>
      <c r="V1" s="103"/>
      <c r="W1" s="147" t="s">
        <v>12</v>
      </c>
      <c r="X1" s="148"/>
      <c r="Y1" s="148"/>
      <c r="Z1" s="148"/>
      <c r="AA1" s="148"/>
    </row>
    <row r="2" spans="1:27" ht="22.5" customHeight="1" thickBot="1" x14ac:dyDescent="0.3">
      <c r="A2" s="95" t="s">
        <v>18</v>
      </c>
      <c r="B2" s="96"/>
      <c r="C2" s="97"/>
      <c r="D2" s="104" t="str">
        <f>IF(A21=1,"до 0.3 МПа","")</f>
        <v/>
      </c>
      <c r="E2" s="105"/>
      <c r="F2" s="106"/>
      <c r="G2" s="117" t="s">
        <v>25</v>
      </c>
      <c r="H2" s="118"/>
      <c r="I2" s="119"/>
      <c r="J2" s="162" t="str">
        <f>IF(G21=1,"радиальный","")</f>
        <v/>
      </c>
      <c r="K2" s="118"/>
      <c r="L2" s="163"/>
      <c r="M2" s="162" t="str">
        <f>IF(AND(A21=2,D21=5,G21=1),"левостороннее","")</f>
        <v/>
      </c>
      <c r="N2" s="118"/>
      <c r="O2" s="163"/>
      <c r="P2" s="92" t="s">
        <v>30</v>
      </c>
      <c r="Q2" s="93"/>
      <c r="R2" s="93"/>
      <c r="S2" s="94"/>
      <c r="T2" s="141" t="str">
        <f>IF(OR(A27="РДФ-20",A27="РВД-18",A27="РВД-36"),"да","")</f>
        <v/>
      </c>
      <c r="U2" s="142"/>
      <c r="V2" s="143"/>
      <c r="W2" s="138" t="s">
        <v>60</v>
      </c>
      <c r="X2" s="139"/>
      <c r="Y2" s="140"/>
      <c r="Z2" s="87" t="s">
        <v>54</v>
      </c>
      <c r="AA2" s="88"/>
    </row>
    <row r="3" spans="1:27" ht="22.5" customHeight="1" thickBot="1" x14ac:dyDescent="0.3">
      <c r="A3" s="120" t="s">
        <v>19</v>
      </c>
      <c r="B3" s="121"/>
      <c r="C3" s="122"/>
      <c r="D3" s="107" t="str">
        <f>IF(A21=1,"до 1.0 МПа","")</f>
        <v/>
      </c>
      <c r="E3" s="108"/>
      <c r="F3" s="109"/>
      <c r="G3" s="117" t="s">
        <v>19</v>
      </c>
      <c r="H3" s="118"/>
      <c r="I3" s="119"/>
      <c r="J3" s="162" t="str">
        <f>IF(G21=1,"осевой","")</f>
        <v/>
      </c>
      <c r="K3" s="118"/>
      <c r="L3" s="163"/>
      <c r="M3" s="162" t="str">
        <f>IF(AND(A21=2,D21=5,G21=1),"правостороннее","")</f>
        <v/>
      </c>
      <c r="N3" s="118"/>
      <c r="O3" s="163"/>
      <c r="P3" s="92" t="s">
        <v>31</v>
      </c>
      <c r="Q3" s="93"/>
      <c r="R3" s="93"/>
      <c r="S3" s="94"/>
      <c r="T3" s="144" t="str">
        <f>IF(OR(A27="РДФ-20",A27="РВД-18",A27="РВД-36"),"нет","")</f>
        <v/>
      </c>
      <c r="U3" s="145"/>
      <c r="V3" s="146"/>
      <c r="W3" s="138" t="s">
        <v>61</v>
      </c>
      <c r="X3" s="139"/>
      <c r="Y3" s="140"/>
      <c r="Z3" s="87" t="s">
        <v>55</v>
      </c>
      <c r="AA3" s="88"/>
    </row>
    <row r="4" spans="1:27" ht="22.5" customHeight="1" thickBot="1" x14ac:dyDescent="0.3">
      <c r="A4" s="98" t="s">
        <v>1</v>
      </c>
      <c r="B4" s="99"/>
      <c r="C4" s="100"/>
      <c r="D4" s="75" t="str">
        <f>IF(A21=1,"до 1.6 МПа","")</f>
        <v/>
      </c>
      <c r="E4" s="76"/>
      <c r="F4" s="77"/>
      <c r="G4" s="78" t="s">
        <v>1</v>
      </c>
      <c r="H4" s="79"/>
      <c r="I4" s="80"/>
      <c r="J4" s="164" t="s">
        <v>1</v>
      </c>
      <c r="K4" s="79"/>
      <c r="L4" s="80"/>
      <c r="M4" s="164" t="s">
        <v>1</v>
      </c>
      <c r="N4" s="79"/>
      <c r="O4" s="80"/>
      <c r="P4" s="84" t="s">
        <v>32</v>
      </c>
      <c r="Q4" s="85"/>
      <c r="R4" s="85"/>
      <c r="S4" s="86"/>
      <c r="T4" s="66" t="s">
        <v>1</v>
      </c>
      <c r="U4" s="67"/>
      <c r="V4" s="68"/>
      <c r="W4" s="138" t="s">
        <v>62</v>
      </c>
      <c r="X4" s="139"/>
      <c r="Y4" s="140"/>
      <c r="Z4" s="87" t="s">
        <v>56</v>
      </c>
      <c r="AA4" s="88"/>
    </row>
    <row r="5" spans="1:27" ht="22.5" customHeight="1" thickBot="1" x14ac:dyDescent="0.3">
      <c r="A5" s="5"/>
      <c r="B5" s="5"/>
      <c r="C5" s="5"/>
      <c r="D5" s="75" t="str">
        <f>IF(A21=2,"до 1.8 МПа","")</f>
        <v/>
      </c>
      <c r="E5" s="76"/>
      <c r="F5" s="77"/>
      <c r="G5" s="14"/>
      <c r="H5" s="14"/>
      <c r="I5" s="14"/>
      <c r="P5" s="84" t="s">
        <v>33</v>
      </c>
      <c r="Q5" s="85"/>
      <c r="R5" s="85"/>
      <c r="S5" s="86"/>
      <c r="W5" s="138" t="s">
        <v>63</v>
      </c>
      <c r="X5" s="139"/>
      <c r="Y5" s="140"/>
      <c r="Z5" s="87" t="s">
        <v>57</v>
      </c>
      <c r="AA5" s="88"/>
    </row>
    <row r="6" spans="1:27" ht="22.5" customHeight="1" thickBot="1" x14ac:dyDescent="0.3">
      <c r="A6" s="5"/>
      <c r="B6" s="5"/>
      <c r="C6" s="5"/>
      <c r="D6" s="107" t="str">
        <f>IF(A21=2,"до 3.6 МПа","")</f>
        <v/>
      </c>
      <c r="E6" s="108"/>
      <c r="F6" s="109"/>
      <c r="G6" s="14"/>
      <c r="H6" s="14"/>
      <c r="I6" s="14"/>
      <c r="N6" s="14"/>
      <c r="P6" s="81" t="s">
        <v>29</v>
      </c>
      <c r="Q6" s="82"/>
      <c r="R6" s="82"/>
      <c r="S6" s="83"/>
      <c r="W6" s="138" t="s">
        <v>64</v>
      </c>
      <c r="X6" s="139"/>
      <c r="Y6" s="140"/>
      <c r="Z6" s="87" t="s">
        <v>58</v>
      </c>
      <c r="AA6" s="88"/>
    </row>
    <row r="7" spans="1:27" ht="22.5" customHeight="1" thickBot="1" x14ac:dyDescent="0.3">
      <c r="A7" s="5"/>
      <c r="B7" s="5"/>
      <c r="C7" s="5"/>
      <c r="D7" s="123" t="s">
        <v>1</v>
      </c>
      <c r="E7" s="124"/>
      <c r="F7" s="125"/>
      <c r="G7" s="14"/>
      <c r="H7" s="14"/>
      <c r="I7" s="14"/>
      <c r="N7" s="14"/>
      <c r="P7" s="111" t="s">
        <v>1</v>
      </c>
      <c r="Q7" s="112"/>
      <c r="R7" s="112"/>
      <c r="S7" s="113"/>
      <c r="W7" s="200" t="s">
        <v>65</v>
      </c>
      <c r="X7" s="201"/>
      <c r="Y7" s="202"/>
      <c r="Z7" s="87" t="s">
        <v>59</v>
      </c>
      <c r="AA7" s="88"/>
    </row>
    <row r="8" spans="1:27" ht="22.5" customHeight="1" thickBot="1" x14ac:dyDescent="0.3">
      <c r="A8" s="14"/>
      <c r="B8" s="14"/>
      <c r="C8" s="14"/>
      <c r="D8" s="13"/>
      <c r="E8" s="13"/>
      <c r="F8" s="13"/>
      <c r="G8" s="13"/>
      <c r="H8" s="13"/>
      <c r="I8" s="13"/>
      <c r="J8" s="15"/>
      <c r="K8" s="15"/>
      <c r="L8" s="15"/>
      <c r="M8" s="15"/>
      <c r="N8" s="14"/>
      <c r="O8" s="14"/>
      <c r="P8" s="14"/>
      <c r="Q8" s="13"/>
    </row>
    <row r="9" spans="1:27" ht="31.5" customHeight="1" thickBot="1" x14ac:dyDescent="0.3">
      <c r="A9" s="13"/>
      <c r="B9" s="13"/>
      <c r="C9" s="13"/>
      <c r="D9" s="13"/>
      <c r="E9" s="13"/>
      <c r="F9" s="13"/>
      <c r="J9" s="152" t="s">
        <v>13</v>
      </c>
      <c r="K9" s="153"/>
      <c r="L9" s="153"/>
      <c r="M9" s="153"/>
      <c r="N9" s="153"/>
      <c r="O9" s="153"/>
      <c r="P9" s="153"/>
      <c r="Q9" s="153"/>
      <c r="R9" s="153"/>
      <c r="S9" s="154"/>
      <c r="W9" s="187" t="str">
        <f>IF(Z2=W19,W2,IF(Z3=W19,W3,IF(Z4=W19,W4,IF(Z5=W19,W5,IF(Z6=W19,W6,IF(Z7=W19,W7,""))))))</f>
        <v/>
      </c>
      <c r="X9" s="188"/>
      <c r="Y9" s="188"/>
      <c r="Z9" s="188"/>
      <c r="AA9" s="189"/>
    </row>
    <row r="10" spans="1:27" ht="22.5" customHeight="1" x14ac:dyDescent="0.25">
      <c r="A10" s="13"/>
      <c r="B10" s="13"/>
      <c r="C10" s="13"/>
      <c r="D10" s="13"/>
      <c r="E10" s="13"/>
      <c r="F10" s="13"/>
      <c r="J10" s="168" t="str">
        <f>IF(P21=5,"Укажите требуемый тип присоединения пневматических линий (в выплывающем списке выбран тип присоединения -`другой`):","")</f>
        <v/>
      </c>
      <c r="K10" s="169"/>
      <c r="L10" s="169"/>
      <c r="M10" s="169"/>
      <c r="N10" s="169"/>
      <c r="O10" s="170"/>
      <c r="P10" s="60">
        <f>'Опросный лист'!A11</f>
        <v>0</v>
      </c>
      <c r="Q10" s="61"/>
      <c r="R10" s="61"/>
      <c r="S10" s="62"/>
    </row>
    <row r="11" spans="1:27" ht="22.5" customHeight="1" thickBot="1" x14ac:dyDescent="0.3">
      <c r="A11" s="13"/>
      <c r="B11" s="13"/>
      <c r="C11" s="13"/>
      <c r="D11" s="13"/>
      <c r="E11" s="13"/>
      <c r="F11" s="13"/>
      <c r="J11" s="171"/>
      <c r="K11" s="172"/>
      <c r="L11" s="172"/>
      <c r="M11" s="172"/>
      <c r="N11" s="172"/>
      <c r="O11" s="173"/>
      <c r="P11" s="63"/>
      <c r="Q11" s="64"/>
      <c r="R11" s="64"/>
      <c r="S11" s="65"/>
    </row>
    <row r="12" spans="1:27" ht="22.5" customHeight="1" thickBot="1" x14ac:dyDescent="0.3">
      <c r="A12" s="13"/>
      <c r="B12" s="13"/>
      <c r="C12" s="13"/>
      <c r="D12" s="13"/>
      <c r="E12" s="13"/>
      <c r="F12" s="13"/>
      <c r="M12" s="14"/>
      <c r="O12" s="13"/>
      <c r="P12" s="13"/>
      <c r="Q12" s="13"/>
      <c r="R12" s="13"/>
      <c r="S12" s="13"/>
      <c r="T12" s="13"/>
    </row>
    <row r="13" spans="1:27" ht="24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74" t="str">
        <f>IF(AND(P21=5,NOT(P10=0)),CONCATENATE(" [","присоединение пневматических линий через ",P10,"]"),CONCATENATE(" [","присоединение пневматических линий через ",P25,"]"))</f>
        <v xml:space="preserve"> [присоединение пневматических линий через 0]</v>
      </c>
      <c r="K13" s="175"/>
      <c r="L13" s="175"/>
      <c r="M13" s="175"/>
      <c r="N13" s="175"/>
      <c r="O13" s="175"/>
      <c r="P13" s="175"/>
      <c r="Q13" s="175"/>
      <c r="R13" s="175"/>
      <c r="S13" s="176"/>
      <c r="T13" s="13"/>
    </row>
    <row r="14" spans="1:27" ht="15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77"/>
      <c r="K14" s="178"/>
      <c r="L14" s="178"/>
      <c r="M14" s="178"/>
      <c r="N14" s="178"/>
      <c r="O14" s="178"/>
      <c r="P14" s="178"/>
      <c r="Q14" s="178"/>
      <c r="R14" s="178"/>
      <c r="S14" s="179"/>
      <c r="T14" s="13"/>
    </row>
    <row r="15" spans="1:27" ht="1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6"/>
      <c r="N15" s="15"/>
      <c r="O15" s="13"/>
      <c r="P15" s="13"/>
      <c r="Q15" s="13"/>
      <c r="R15" s="13"/>
      <c r="S15" s="13"/>
      <c r="T15" s="13"/>
    </row>
    <row r="16" spans="1:27" ht="1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5"/>
      <c r="O16" s="13"/>
      <c r="P16" s="13"/>
      <c r="Q16" s="13"/>
    </row>
    <row r="17" spans="1:29" ht="15" customHeight="1" x14ac:dyDescent="0.25">
      <c r="A17" s="14"/>
      <c r="B17" s="14"/>
      <c r="C17" s="14"/>
      <c r="D17" s="13"/>
      <c r="E17" s="13"/>
      <c r="F17" s="13"/>
      <c r="G17" s="13"/>
      <c r="H17" s="13"/>
      <c r="I17" s="13"/>
      <c r="J17" s="15"/>
      <c r="K17" s="15"/>
      <c r="L17" s="15"/>
      <c r="M17" s="15"/>
      <c r="N17" s="15"/>
      <c r="O17" s="13"/>
      <c r="P17" s="13"/>
      <c r="Q17" s="13"/>
    </row>
    <row r="18" spans="1:29" ht="15.75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3"/>
      <c r="P18" s="13"/>
      <c r="Q18" s="13"/>
      <c r="U18" s="17"/>
      <c r="V18" s="17"/>
      <c r="W18" s="17"/>
      <c r="X18" s="13"/>
      <c r="Y18" s="13"/>
      <c r="Z18" s="13"/>
    </row>
    <row r="19" spans="1:29" ht="15" customHeight="1" thickBot="1" x14ac:dyDescent="0.3">
      <c r="A19" s="69" t="s">
        <v>20</v>
      </c>
      <c r="B19" s="70"/>
      <c r="C19" s="71"/>
      <c r="D19" s="69" t="s">
        <v>23</v>
      </c>
      <c r="E19" s="70"/>
      <c r="F19" s="71"/>
      <c r="G19" s="69" t="s">
        <v>26</v>
      </c>
      <c r="H19" s="70"/>
      <c r="I19" s="71"/>
      <c r="J19" s="69" t="s">
        <v>47</v>
      </c>
      <c r="K19" s="70"/>
      <c r="L19" s="71"/>
      <c r="M19" s="69" t="s">
        <v>46</v>
      </c>
      <c r="N19" s="70"/>
      <c r="O19" s="71"/>
      <c r="P19" s="69" t="s">
        <v>10</v>
      </c>
      <c r="Q19" s="70"/>
      <c r="R19" s="71"/>
      <c r="S19" s="69" t="s">
        <v>35</v>
      </c>
      <c r="T19" s="70"/>
      <c r="U19" s="71"/>
      <c r="W19" s="197" t="str">
        <f>CONCATENATE(A25,D25,M25)</f>
        <v>00</v>
      </c>
      <c r="X19" s="198"/>
      <c r="Y19" s="198"/>
      <c r="Z19" s="198"/>
      <c r="AA19" s="199"/>
    </row>
    <row r="20" spans="1:29" ht="15.75" thickBot="1" x14ac:dyDescent="0.3">
      <c r="A20" s="72"/>
      <c r="B20" s="73"/>
      <c r="C20" s="74"/>
      <c r="D20" s="72"/>
      <c r="E20" s="73"/>
      <c r="F20" s="74"/>
      <c r="G20" s="72"/>
      <c r="H20" s="73"/>
      <c r="I20" s="74"/>
      <c r="J20" s="72"/>
      <c r="K20" s="73"/>
      <c r="L20" s="74"/>
      <c r="M20" s="72"/>
      <c r="N20" s="73"/>
      <c r="O20" s="74"/>
      <c r="P20" s="72"/>
      <c r="Q20" s="73"/>
      <c r="R20" s="74"/>
      <c r="S20" s="72"/>
      <c r="T20" s="73"/>
      <c r="U20" s="74"/>
      <c r="X20" s="13"/>
    </row>
    <row r="21" spans="1:29" ht="15.75" thickBot="1" x14ac:dyDescent="0.3">
      <c r="A21" s="66">
        <v>3</v>
      </c>
      <c r="B21" s="67"/>
      <c r="C21" s="68"/>
      <c r="D21" s="66">
        <v>6</v>
      </c>
      <c r="E21" s="67"/>
      <c r="F21" s="68"/>
      <c r="G21" s="66">
        <v>3</v>
      </c>
      <c r="H21" s="67"/>
      <c r="I21" s="68"/>
      <c r="J21" s="66">
        <v>3</v>
      </c>
      <c r="K21" s="67"/>
      <c r="L21" s="68"/>
      <c r="M21" s="66">
        <v>3</v>
      </c>
      <c r="N21" s="67"/>
      <c r="O21" s="68"/>
      <c r="P21" s="66">
        <v>6</v>
      </c>
      <c r="Q21" s="67"/>
      <c r="R21" s="68"/>
      <c r="S21" s="66">
        <v>3</v>
      </c>
      <c r="T21" s="67"/>
      <c r="U21" s="68"/>
      <c r="X21" s="13"/>
    </row>
    <row r="22" spans="1:29" ht="15.75" thickBo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/>
      <c r="X22" s="13"/>
    </row>
    <row r="23" spans="1:29" x14ac:dyDescent="0.25">
      <c r="A23" s="69" t="s">
        <v>21</v>
      </c>
      <c r="B23" s="70"/>
      <c r="C23" s="71"/>
      <c r="D23" s="69" t="s">
        <v>24</v>
      </c>
      <c r="E23" s="70"/>
      <c r="F23" s="71"/>
      <c r="G23" s="69" t="s">
        <v>27</v>
      </c>
      <c r="H23" s="70"/>
      <c r="I23" s="71"/>
      <c r="J23" s="69" t="s">
        <v>48</v>
      </c>
      <c r="K23" s="70"/>
      <c r="L23" s="71"/>
      <c r="M23" s="69" t="s">
        <v>49</v>
      </c>
      <c r="N23" s="70"/>
      <c r="O23" s="71"/>
      <c r="P23" s="69" t="s">
        <v>11</v>
      </c>
      <c r="Q23" s="70"/>
      <c r="R23" s="71"/>
      <c r="S23" s="69" t="s">
        <v>36</v>
      </c>
      <c r="T23" s="70"/>
      <c r="U23" s="71"/>
      <c r="X23" s="13"/>
    </row>
    <row r="24" spans="1:29" ht="15.75" thickBot="1" x14ac:dyDescent="0.3">
      <c r="A24" s="72"/>
      <c r="B24" s="73"/>
      <c r="C24" s="74"/>
      <c r="D24" s="72"/>
      <c r="E24" s="73"/>
      <c r="F24" s="74"/>
      <c r="G24" s="72"/>
      <c r="H24" s="73"/>
      <c r="I24" s="74"/>
      <c r="J24" s="72"/>
      <c r="K24" s="73"/>
      <c r="L24" s="74"/>
      <c r="M24" s="72"/>
      <c r="N24" s="73"/>
      <c r="O24" s="74"/>
      <c r="P24" s="72"/>
      <c r="Q24" s="73"/>
      <c r="R24" s="74"/>
      <c r="S24" s="72"/>
      <c r="T24" s="73"/>
      <c r="U24" s="74"/>
      <c r="X24" s="13"/>
    </row>
    <row r="25" spans="1:29" ht="15.75" thickBot="1" x14ac:dyDescent="0.3">
      <c r="A25" s="66">
        <f>IF(A21=1,"РДФ",IF(A21=2,"РВД",IF(A21=3,0)))</f>
        <v>0</v>
      </c>
      <c r="B25" s="67"/>
      <c r="C25" s="68"/>
      <c r="D25" s="66">
        <f>IF(AND(A21=1,D21=1),"-01",IF(AND(A21=1,D21=2),"-6/10",IF(AND(A21=1,D21=3),"-20",IF(AND(A21=2,D21=4),"-18",IF(AND(A21=2,D21=5),"-36",IF(D21=6,0,0))))))</f>
        <v>0</v>
      </c>
      <c r="E25" s="67"/>
      <c r="F25" s="68"/>
      <c r="G25" s="66">
        <f>IF(G21=1,"манометром",IF(G21=2,"",0))</f>
        <v>0</v>
      </c>
      <c r="H25" s="67"/>
      <c r="I25" s="68"/>
      <c r="J25" s="66" t="str">
        <f>IF(AND(J21=1,G21=1),"радиальным",IF(AND(J21=2,G21=1),"осевым",IF(AND(J21=3,G21=1),0,"")))</f>
        <v/>
      </c>
      <c r="K25" s="67"/>
      <c r="L25" s="68"/>
      <c r="M25" s="66" t="str">
        <f>IF(AND(A21=2,D21=5,M21=1,G21=1),"-Л",IF(AND(A21=2,D21=5,M21=2,G21=1),"-П",IF(AND(A21=2,D21=5,M21=3,G21=1),0,"")))</f>
        <v/>
      </c>
      <c r="N25" s="67"/>
      <c r="O25" s="68"/>
      <c r="P25" s="66">
        <f>IF(P21=1,P2,IF(P21=2,P3,IF(P21=3,P4,IF(P21=4,P5,IF(P21=5,IF(P10=0,0,P10),IF(P21=6,0))))))</f>
        <v>0</v>
      </c>
      <c r="Q25" s="67"/>
      <c r="R25" s="68"/>
      <c r="S25" s="66">
        <f>IF(AND(A21=1,D21=3,S21=1),"с предохранительным клапаном",IF(AND(A21=2,D21=4,S21=1),"с предохранительным клапаном",IF(AND(A21=2,D21=5,S21=1),"с предохранительным клапаном",0)))</f>
        <v>0</v>
      </c>
      <c r="T25" s="67"/>
      <c r="U25" s="68"/>
      <c r="X25" s="13"/>
    </row>
    <row r="26" spans="1:29" ht="15.75" thickBo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3"/>
      <c r="Z26" s="13"/>
    </row>
    <row r="27" spans="1:29" ht="15.75" thickBot="1" x14ac:dyDescent="0.3">
      <c r="A27" s="184" t="str">
        <f>CONCATENATE(A25,D25)</f>
        <v>00</v>
      </c>
      <c r="B27" s="185"/>
      <c r="C27" s="185"/>
      <c r="D27" s="185"/>
      <c r="E27" s="185"/>
      <c r="F27" s="186"/>
      <c r="G27" s="165" t="str">
        <f>IF(G21=1,CONCATENATE(" [","с ",J25," ",G25,"]"),"")</f>
        <v/>
      </c>
      <c r="H27" s="166"/>
      <c r="I27" s="166"/>
      <c r="J27" s="166"/>
      <c r="K27" s="166"/>
      <c r="L27" s="167"/>
      <c r="M27" s="15"/>
      <c r="N27" s="15"/>
      <c r="O27" s="15"/>
      <c r="P27" s="190" t="str">
        <f>IF(AND(S21=1,A28=1),CONCATENATE(" [","с предохранительным клапаном","]"),"")</f>
        <v/>
      </c>
      <c r="Q27" s="191"/>
      <c r="R27" s="191"/>
      <c r="S27" s="191"/>
      <c r="T27" s="191"/>
      <c r="U27" s="192"/>
      <c r="Y27" s="15"/>
      <c r="Z27" s="15"/>
    </row>
    <row r="28" spans="1:29" ht="15.75" thickBot="1" x14ac:dyDescent="0.3">
      <c r="A28" s="66">
        <f>IF(OR(A27="РДФ-20",A27="РВД-18",A27="РВД-36"),1,0)</f>
        <v>0</v>
      </c>
      <c r="B28" s="67"/>
      <c r="C28" s="67"/>
      <c r="D28" s="67"/>
      <c r="E28" s="67"/>
      <c r="F28" s="6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9" ht="18" customHeight="1" thickBot="1" x14ac:dyDescent="0.3">
      <c r="A29" s="8"/>
      <c r="B29" s="8"/>
      <c r="C29" s="8"/>
      <c r="D29" s="9"/>
      <c r="E29" s="9"/>
      <c r="F29" s="10"/>
      <c r="G29" s="10"/>
      <c r="H29" s="8"/>
      <c r="I29" s="8"/>
      <c r="J29" s="8"/>
      <c r="K29" s="8"/>
      <c r="L29" s="8"/>
      <c r="M29" s="8"/>
      <c r="U29" s="3"/>
      <c r="V29" s="3"/>
      <c r="W29" s="3"/>
      <c r="X29" s="3"/>
      <c r="Y29" s="3"/>
      <c r="Z29" s="3"/>
      <c r="AB29" s="2"/>
      <c r="AC29" s="2"/>
    </row>
    <row r="30" spans="1:29" ht="18" customHeight="1" thickBot="1" x14ac:dyDescent="0.3">
      <c r="A30" s="149" t="s">
        <v>2</v>
      </c>
      <c r="B30" s="150"/>
      <c r="C30" s="151"/>
      <c r="D30" s="135" t="s">
        <v>3</v>
      </c>
      <c r="E30" s="136"/>
      <c r="F30" s="137"/>
      <c r="G30" s="135" t="s">
        <v>4</v>
      </c>
      <c r="H30" s="136"/>
      <c r="I30" s="137"/>
      <c r="J30" s="135" t="s">
        <v>5</v>
      </c>
      <c r="K30" s="136"/>
      <c r="L30" s="137"/>
      <c r="M30" s="135" t="s">
        <v>6</v>
      </c>
      <c r="N30" s="136"/>
      <c r="O30" s="137"/>
      <c r="P30" s="135" t="s">
        <v>7</v>
      </c>
      <c r="Q30" s="136"/>
      <c r="R30" s="137"/>
      <c r="S30" s="135" t="s">
        <v>8</v>
      </c>
      <c r="T30" s="136"/>
      <c r="U30" s="137"/>
      <c r="AB30" s="2"/>
      <c r="AC30" s="2"/>
    </row>
    <row r="31" spans="1:29" ht="18" customHeight="1" x14ac:dyDescent="0.25">
      <c r="A31" s="126" t="s">
        <v>38</v>
      </c>
      <c r="B31" s="127"/>
      <c r="C31" s="128"/>
      <c r="D31" s="126" t="s">
        <v>39</v>
      </c>
      <c r="E31" s="127"/>
      <c r="F31" s="128"/>
      <c r="G31" s="126" t="s">
        <v>40</v>
      </c>
      <c r="H31" s="127"/>
      <c r="I31" s="128"/>
      <c r="J31" s="126" t="s">
        <v>42</v>
      </c>
      <c r="K31" s="127"/>
      <c r="L31" s="128"/>
      <c r="M31" s="126" t="s">
        <v>51</v>
      </c>
      <c r="N31" s="127"/>
      <c r="O31" s="128"/>
      <c r="P31" s="126" t="s">
        <v>52</v>
      </c>
      <c r="Q31" s="127"/>
      <c r="R31" s="128"/>
      <c r="S31" s="126" t="s">
        <v>41</v>
      </c>
      <c r="T31" s="127"/>
      <c r="U31" s="128"/>
      <c r="AB31" s="2"/>
      <c r="AC31" s="2"/>
    </row>
    <row r="32" spans="1:29" ht="18" customHeight="1" x14ac:dyDescent="0.25">
      <c r="A32" s="129"/>
      <c r="B32" s="130"/>
      <c r="C32" s="131"/>
      <c r="D32" s="129"/>
      <c r="E32" s="130"/>
      <c r="F32" s="131"/>
      <c r="G32" s="129"/>
      <c r="H32" s="130"/>
      <c r="I32" s="131"/>
      <c r="J32" s="129"/>
      <c r="K32" s="130"/>
      <c r="L32" s="131"/>
      <c r="M32" s="129"/>
      <c r="N32" s="130"/>
      <c r="O32" s="131"/>
      <c r="P32" s="129"/>
      <c r="Q32" s="130"/>
      <c r="R32" s="131"/>
      <c r="S32" s="129"/>
      <c r="T32" s="130"/>
      <c r="U32" s="131"/>
      <c r="AB32" s="2"/>
      <c r="AC32" s="2"/>
    </row>
    <row r="33" spans="1:29" ht="18" customHeight="1" x14ac:dyDescent="0.25">
      <c r="A33" s="129"/>
      <c r="B33" s="130"/>
      <c r="C33" s="131"/>
      <c r="D33" s="129"/>
      <c r="E33" s="130"/>
      <c r="F33" s="131"/>
      <c r="G33" s="129"/>
      <c r="H33" s="130"/>
      <c r="I33" s="131"/>
      <c r="J33" s="129"/>
      <c r="K33" s="130"/>
      <c r="L33" s="131"/>
      <c r="M33" s="129"/>
      <c r="N33" s="130"/>
      <c r="O33" s="131"/>
      <c r="P33" s="129"/>
      <c r="Q33" s="130"/>
      <c r="R33" s="131"/>
      <c r="S33" s="129"/>
      <c r="T33" s="130"/>
      <c r="U33" s="131"/>
      <c r="AB33" s="2"/>
      <c r="AC33" s="2"/>
    </row>
    <row r="34" spans="1:29" ht="18" customHeight="1" thickBot="1" x14ac:dyDescent="0.3">
      <c r="A34" s="132"/>
      <c r="B34" s="133"/>
      <c r="C34" s="134"/>
      <c r="D34" s="132"/>
      <c r="E34" s="133"/>
      <c r="F34" s="134"/>
      <c r="G34" s="132"/>
      <c r="H34" s="133"/>
      <c r="I34" s="134"/>
      <c r="J34" s="132"/>
      <c r="K34" s="133"/>
      <c r="L34" s="134"/>
      <c r="M34" s="132"/>
      <c r="N34" s="133"/>
      <c r="O34" s="134"/>
      <c r="P34" s="132"/>
      <c r="Q34" s="133"/>
      <c r="R34" s="134"/>
      <c r="S34" s="132"/>
      <c r="T34" s="133"/>
      <c r="U34" s="134"/>
      <c r="AB34" s="2"/>
      <c r="AC34" s="2"/>
    </row>
    <row r="35" spans="1:29" ht="18" customHeight="1" x14ac:dyDescent="0.25">
      <c r="A35" s="8"/>
      <c r="B35" s="8"/>
      <c r="C35" s="8"/>
      <c r="D35" s="9"/>
      <c r="E35" s="9"/>
      <c r="F35" s="10"/>
      <c r="G35" s="10"/>
      <c r="H35" s="8"/>
      <c r="I35" s="8"/>
      <c r="J35" s="8"/>
      <c r="K35" s="8"/>
      <c r="L35" s="8"/>
      <c r="M35" s="8"/>
      <c r="AB35" s="2"/>
      <c r="AC35" s="2"/>
    </row>
    <row r="36" spans="1:29" ht="18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U36" s="13"/>
      <c r="V36" s="13"/>
      <c r="W36" s="13"/>
      <c r="X36" s="13"/>
      <c r="AB36" s="2"/>
      <c r="AC36" s="2"/>
    </row>
    <row r="37" spans="1:29" ht="18" customHeight="1" x14ac:dyDescent="0.25">
      <c r="A37" s="180" t="str">
        <f>IF(A21=3,A31,IF(D25=0,D31,IF(G21=3,G31,IF(AND(J21=3,G21=1),J31,IF(M25=0,M31,IF(P25=0,P31,IF(AND(S21=3,A28=1),S31,CONCATENATE(A25,D25,M25,", ",W9,G27,P27,J13))))))))</f>
        <v>Выберите исполнение редуктора по наличию фильтра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3"/>
      <c r="Q37" s="13"/>
      <c r="U37" s="13"/>
      <c r="V37" s="13"/>
      <c r="W37" s="13"/>
      <c r="X37" s="13"/>
      <c r="AB37" s="2"/>
      <c r="AC37" s="2"/>
    </row>
    <row r="38" spans="1:29" ht="18" customHeight="1" x14ac:dyDescent="0.2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3"/>
      <c r="Q38" s="13"/>
      <c r="U38" s="13"/>
      <c r="V38" s="13"/>
      <c r="W38" s="13"/>
      <c r="X38" s="13"/>
      <c r="AB38" s="2"/>
      <c r="AC38" s="2"/>
    </row>
    <row r="39" spans="1:29" ht="18" customHeight="1" x14ac:dyDescent="0.2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3"/>
      <c r="Q39" s="13"/>
      <c r="U39" s="13"/>
      <c r="V39" s="13"/>
      <c r="W39" s="13"/>
      <c r="X39" s="13"/>
      <c r="AB39" s="2"/>
      <c r="AC39" s="2"/>
    </row>
    <row r="40" spans="1:29" ht="18" customHeight="1" x14ac:dyDescent="0.25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3"/>
      <c r="Q40" s="13"/>
      <c r="U40" s="13"/>
      <c r="V40" s="13"/>
      <c r="W40" s="13"/>
      <c r="X40" s="13"/>
      <c r="AB40" s="2"/>
      <c r="AC40" s="2"/>
    </row>
    <row r="41" spans="1:29" ht="18" customHeight="1" x14ac:dyDescent="0.25">
      <c r="A41" s="8"/>
      <c r="B41" s="8"/>
      <c r="C41" s="8"/>
      <c r="D41" s="9"/>
      <c r="E41" s="9"/>
      <c r="F41" s="10"/>
      <c r="G41" s="10"/>
      <c r="H41" s="8"/>
      <c r="I41" s="8"/>
      <c r="J41" s="8"/>
      <c r="K41" s="8"/>
      <c r="L41" s="8"/>
      <c r="M41" s="8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8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</sheetData>
  <mergeCells count="100">
    <mergeCell ref="A27:F27"/>
    <mergeCell ref="A28:F28"/>
    <mergeCell ref="W19:AA19"/>
    <mergeCell ref="W9:AA9"/>
    <mergeCell ref="P27:U27"/>
    <mergeCell ref="J10:O11"/>
    <mergeCell ref="J9:S9"/>
    <mergeCell ref="P10:S11"/>
    <mergeCell ref="J13:S14"/>
    <mergeCell ref="J1:L1"/>
    <mergeCell ref="J2:L2"/>
    <mergeCell ref="J3:L3"/>
    <mergeCell ref="J4:L4"/>
    <mergeCell ref="J30:L30"/>
    <mergeCell ref="J31:L34"/>
    <mergeCell ref="M1:O1"/>
    <mergeCell ref="M2:O2"/>
    <mergeCell ref="M3:O3"/>
    <mergeCell ref="M4:O4"/>
    <mergeCell ref="M19:O20"/>
    <mergeCell ref="M21:O21"/>
    <mergeCell ref="M23:O24"/>
    <mergeCell ref="M25:O25"/>
    <mergeCell ref="G27:L27"/>
    <mergeCell ref="M30:O30"/>
    <mergeCell ref="M31:O34"/>
    <mergeCell ref="S21:U21"/>
    <mergeCell ref="S19:U20"/>
    <mergeCell ref="P19:R20"/>
    <mergeCell ref="G30:I30"/>
    <mergeCell ref="S23:U24"/>
    <mergeCell ref="S25:U25"/>
    <mergeCell ref="G31:I34"/>
    <mergeCell ref="P30:R30"/>
    <mergeCell ref="P31:R34"/>
    <mergeCell ref="S31:U34"/>
    <mergeCell ref="A30:C30"/>
    <mergeCell ref="A31:C34"/>
    <mergeCell ref="D30:F30"/>
    <mergeCell ref="D31:F34"/>
    <mergeCell ref="A37:O40"/>
    <mergeCell ref="S30:U30"/>
    <mergeCell ref="T1:V1"/>
    <mergeCell ref="W2:Y2"/>
    <mergeCell ref="W3:Y3"/>
    <mergeCell ref="W4:Y4"/>
    <mergeCell ref="W5:Y5"/>
    <mergeCell ref="W6:Y6"/>
    <mergeCell ref="W7:Y7"/>
    <mergeCell ref="T2:V2"/>
    <mergeCell ref="T3:V3"/>
    <mergeCell ref="T4:V4"/>
    <mergeCell ref="W1:AA1"/>
    <mergeCell ref="Z2:AA2"/>
    <mergeCell ref="Z3:AA3"/>
    <mergeCell ref="Z4:AA4"/>
    <mergeCell ref="Z5:AA5"/>
    <mergeCell ref="Z6:AA6"/>
    <mergeCell ref="Z7:AA7"/>
    <mergeCell ref="P1:S1"/>
    <mergeCell ref="P2:S2"/>
    <mergeCell ref="P4:S4"/>
    <mergeCell ref="A2:C2"/>
    <mergeCell ref="A4:C4"/>
    <mergeCell ref="D1:F1"/>
    <mergeCell ref="D2:F2"/>
    <mergeCell ref="D6:F6"/>
    <mergeCell ref="A1:C1"/>
    <mergeCell ref="P7:S7"/>
    <mergeCell ref="G1:I1"/>
    <mergeCell ref="G2:I2"/>
    <mergeCell ref="G3:I3"/>
    <mergeCell ref="A3:C3"/>
    <mergeCell ref="D3:F3"/>
    <mergeCell ref="D5:F5"/>
    <mergeCell ref="D7:F7"/>
    <mergeCell ref="P3:S3"/>
    <mergeCell ref="P21:R21"/>
    <mergeCell ref="P23:R24"/>
    <mergeCell ref="P25:R25"/>
    <mergeCell ref="D4:F4"/>
    <mergeCell ref="A19:C20"/>
    <mergeCell ref="A21:C21"/>
    <mergeCell ref="A23:C24"/>
    <mergeCell ref="A25:C25"/>
    <mergeCell ref="D19:F20"/>
    <mergeCell ref="D21:F21"/>
    <mergeCell ref="D23:F24"/>
    <mergeCell ref="D25:F25"/>
    <mergeCell ref="G19:I20"/>
    <mergeCell ref="G21:I21"/>
    <mergeCell ref="G23:I24"/>
    <mergeCell ref="G25:I25"/>
    <mergeCell ref="G4:I4"/>
    <mergeCell ref="P6:S6"/>
    <mergeCell ref="P5:S5"/>
    <mergeCell ref="J19:L20"/>
    <mergeCell ref="J21:L21"/>
    <mergeCell ref="J23:L24"/>
    <mergeCell ref="J25:L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Опросный лист</vt:lpstr>
      <vt:lpstr>РД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dcterms:created xsi:type="dcterms:W3CDTF">2017-03-09T06:57:19Z</dcterms:created>
  <dcterms:modified xsi:type="dcterms:W3CDTF">2017-05-29T09:09:18Z</dcterms:modified>
</cp:coreProperties>
</file>